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05" windowWidth="15180" windowHeight="8835" tabRatio="886"/>
  </bookViews>
  <sheets>
    <sheet name="за 3 кв.2025г." sheetId="32" r:id="rId1"/>
  </sheets>
  <definedNames>
    <definedName name="_xlnm.Print_Area" localSheetId="0">'за 3 кв.2025г.'!$A$1:$H$89</definedName>
  </definedNames>
  <calcPr calcId="125725"/>
</workbook>
</file>

<file path=xl/calcChain.xml><?xml version="1.0" encoding="utf-8"?>
<calcChain xmlns="http://schemas.openxmlformats.org/spreadsheetml/2006/main">
  <c r="C23" i="32"/>
  <c r="C19"/>
  <c r="F19" l="1"/>
  <c r="G18"/>
  <c r="G77"/>
  <c r="G76"/>
  <c r="C51"/>
  <c r="G75"/>
  <c r="G73"/>
  <c r="G72"/>
  <c r="E30"/>
  <c r="D30"/>
  <c r="C30"/>
  <c r="F31"/>
  <c r="D23"/>
  <c r="E23"/>
  <c r="G74"/>
  <c r="G17"/>
  <c r="E29"/>
  <c r="D29"/>
  <c r="C29"/>
  <c r="G29"/>
  <c r="G71"/>
  <c r="G16"/>
  <c r="G70"/>
  <c r="G69"/>
  <c r="G15"/>
  <c r="G68"/>
  <c r="G66"/>
  <c r="F78"/>
  <c r="G67"/>
  <c r="G65"/>
  <c r="G64"/>
  <c r="G63"/>
  <c r="G62"/>
  <c r="G61"/>
  <c r="G60"/>
  <c r="G59"/>
  <c r="G58"/>
  <c r="G57"/>
  <c r="G56"/>
  <c r="E55"/>
  <c r="D55"/>
  <c r="C55"/>
  <c r="E53"/>
  <c r="D53"/>
  <c r="G52"/>
  <c r="G50"/>
  <c r="G49"/>
  <c r="G48"/>
  <c r="E42"/>
  <c r="D42"/>
  <c r="G41"/>
  <c r="G40"/>
  <c r="G39"/>
  <c r="E36"/>
  <c r="D36"/>
  <c r="G35"/>
  <c r="G34"/>
  <c r="G33"/>
  <c r="E26"/>
  <c r="E31" s="1"/>
  <c r="D26"/>
  <c r="D31" s="1"/>
  <c r="C26"/>
  <c r="C31" s="1"/>
  <c r="G23"/>
  <c r="F23"/>
  <c r="G14"/>
  <c r="G13"/>
  <c r="E12"/>
  <c r="E19" s="1"/>
  <c r="D12"/>
  <c r="D19" s="1"/>
  <c r="D78" l="1"/>
  <c r="D79" s="1"/>
  <c r="E78"/>
  <c r="E79" s="1"/>
  <c r="C78"/>
  <c r="C79" s="1"/>
  <c r="G51"/>
  <c r="G42"/>
  <c r="F79"/>
  <c r="G55"/>
  <c r="G36"/>
  <c r="G78" s="1"/>
  <c r="G12"/>
  <c r="G19" s="1"/>
  <c r="G26"/>
  <c r="G31" s="1"/>
  <c r="G79" l="1"/>
</calcChain>
</file>

<file path=xl/sharedStrings.xml><?xml version="1.0" encoding="utf-8"?>
<sst xmlns="http://schemas.openxmlformats.org/spreadsheetml/2006/main" count="142" uniqueCount="132">
  <si>
    <t>Код статьи классификации операций сектора государственного управления, относящихся к расходам бюджетов</t>
  </si>
  <si>
    <t>УИХК администрации Котласского муниципального округа Архангельской области</t>
  </si>
  <si>
    <t>администрациия Котласского муниципального округа Архангельской области</t>
  </si>
  <si>
    <t xml:space="preserve">Исполняющий обязанности начальника финансового управления   </t>
  </si>
  <si>
    <t xml:space="preserve">Отчёт об использовании ассигнований резервного фонда 
администрации Котласского муниципального округа Архангельской области </t>
  </si>
  <si>
    <t>Распорядительный документ администрации округа</t>
  </si>
  <si>
    <t>Цели расходовании средств</t>
  </si>
  <si>
    <t>Сумма выделеных средств,
 руб.</t>
  </si>
  <si>
    <t>Перечислено,
 руб.</t>
  </si>
  <si>
    <t>Израсходовано,
 руб.</t>
  </si>
  <si>
    <t>Неиспользованный остаток средств,
 руб.</t>
  </si>
  <si>
    <t>Управлению по социальной политике администрации Котласского муниципального округа Архангельской области</t>
  </si>
  <si>
    <t>Финансовое управление администрации Котласскогомуницыпального округа Архангельской области</t>
  </si>
  <si>
    <t>И Т О Г О:</t>
  </si>
  <si>
    <t>В С Е Г О:</t>
  </si>
  <si>
    <t>* В примечании указывается причина, дата возврата неиспользованных средств резервного фонда в местный бюджет, номер платежного документа и т.д.</t>
  </si>
  <si>
    <t>(подпись)</t>
  </si>
  <si>
    <t>(расшифровка подписи)</t>
  </si>
  <si>
    <t>Главный бухгалтер</t>
  </si>
  <si>
    <t>Исполнитель: Аникиева Н.А. (2-15-64)</t>
  </si>
  <si>
    <t>Явнова Т.Л.</t>
  </si>
  <si>
    <t>Шмакова А.В.</t>
  </si>
  <si>
    <t xml:space="preserve">№705-р от 26.12.2024 </t>
  </si>
  <si>
    <t>№20-р от 17.01.2025</t>
  </si>
  <si>
    <t>№25-р от 20.01.2025</t>
  </si>
  <si>
    <t>Приложеине №3                                                                    к Положению о порядке использования средств резервного фонда администрации Котлвсского муниципального округа Архангельской области</t>
  </si>
  <si>
    <t>Финансовое управление администрации Котласского муниципального округа Архангельской области</t>
  </si>
  <si>
    <t>(наименование главного распорядителя средств местного бюджета)</t>
  </si>
  <si>
    <t>№35-р от 29.01.2025</t>
  </si>
  <si>
    <t>№85-р от 26.02.2025</t>
  </si>
  <si>
    <t>№87-р от 27.02.2025</t>
  </si>
  <si>
    <t>№95-р от 05.03.2025</t>
  </si>
  <si>
    <t>№100-р от 10.03.2025</t>
  </si>
  <si>
    <t>№104-р от 12.03.2025</t>
  </si>
  <si>
    <t>№61-р от 14.02.2025</t>
  </si>
  <si>
    <t>№117-р от 18.03.2025</t>
  </si>
  <si>
    <t>№118-р от 18.03.2025</t>
  </si>
  <si>
    <t>№69-р от 19.02.2025</t>
  </si>
  <si>
    <t>№99-р от 07.03.2025</t>
  </si>
  <si>
    <t>№121-р от 20.03.2025</t>
  </si>
  <si>
    <t xml:space="preserve">на оплату административного штрафа за совершение административного правонарушения, предусмотренном ч. 1 ст. 17.15 Кодекса Российской Федерации об административных правонарушениях в размере 90 000,00, в том числе:
1.1. по постановлению по делу об административном правонарушении № 271 от 12.02.2025 в размере 30 000,00 ;
1.2. по постановлению по делу об административном правонарушении № 272 от 12.02.2025 в размере 30 000,00;
1.3. по постановлению по делу об административном правонарушении № 330 от 12.02.2025 в размере 30 000,00.
</t>
  </si>
  <si>
    <t>№137-р от 01.04.2025</t>
  </si>
  <si>
    <t>№154-р от 10.04.2025</t>
  </si>
  <si>
    <t xml:space="preserve">для оплаты административных штрафов за совершение административных правонарушений , в т.ч.:
– по постановлению по делу об административном правонарушении от 26.12.2024г. № 2439 в размере 30 000,00;
– по постановлению по делу об административном правонарушении от 25 12 2024г. № 2510 в размере 30 000,00;
– по постановлению по делу об административном правонарушении от 25 12 2024г. № 2678 в размере 30 000,00.
</t>
  </si>
  <si>
    <t>№149-р от 08.04.2025</t>
  </si>
  <si>
    <t>№152-р от 09.04.2025</t>
  </si>
  <si>
    <t xml:space="preserve">
– для исполнения решения Котласского городского суда Архангельской области от 05.03.2025 дело № 2-513/2025 в размере 38 000,00;
– для исполнения решения Котласского городского суда Архангельской области от 05.03.2025 дело № 2-544/2025 в размере 43 000,00;
– для оплаты исполнительского сбора по исполнительному производству неимущественного характера от 14.11.2022 № 214289/22/29034-ИП в размере 
50 000,00;
– для исполнения решения Котласского городского суда Архангельской области от 05.03.2025 дело № 2-513/2025 в размере 48 000,00. 
</t>
  </si>
  <si>
    <t>№182-р от 28.04.2025</t>
  </si>
  <si>
    <t xml:space="preserve">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1 ст. 17.15 Кодекса Российской Федерации об административных правонарушениях, в том числе:
1. по постановлению по делу об административном правонарушении № 689 от 06.03.2025 в размере 50 000,00;
2. по постановлению по делу об административном правонарушении № 690 от 06.03.2025 в размере 50 000,00;
3. по постановлению по делу об административном правонарушении № 691 от 06.03.2025 в размере 50 000,00;
4. по постановлению по делу об административном правонарушении № 692 от 06.03.2025 в размере 50 000,00;
5. по постановлению по делу об административном правонарушении № 693 от 06.03.2025 в размере 50 000,00;
6. по постановлению по делу об административном правонарушении № 947 от 18.03.2025 в размере 30 000,00;
7. по постановлению по делу об административном правонарушении № 948 от 18.03.2025 в размере 50 000,00;
8. по постановлению по делу об административном правонарушении № 969 от 20.03.2025 в размере 30 000,00;
9. по постановлению по делу об административном правонарушении № 1193 от 02.04.2025 в размере 50 000,00;
10. по постановлению по делу об административном правонарушении № 1214 от 08.04.2025 в размере 50 000,00;
11. по постановлению по делу об административном правонарушении № 1215 от 08.04.2025 в размере 50 000,00.
</t>
  </si>
  <si>
    <t>№162-р от 17.04.2025</t>
  </si>
  <si>
    <t>№200-р от 07.05.2025</t>
  </si>
  <si>
    <t>№207-р от 14.05.2025</t>
  </si>
  <si>
    <t>№209-р от 15.05.2025</t>
  </si>
  <si>
    <t xml:space="preserve">для исполнения решения Котласского городского суда Архангельской области от 11.03.2025г. дело 
№ 2-401/2025 для оплаты МОУ «Приводинская СОШ» в размере 13 000,00, в т.ч.:
– на компенсацию морального вреда в размере 10 000,00;
– на оплату государственной пошлины в размере 3 000,00.
</t>
  </si>
  <si>
    <t>№211-р от 15.05.2025</t>
  </si>
  <si>
    <t>№232-р от 28.05.2025</t>
  </si>
  <si>
    <t xml:space="preserve">1.1. на оплату исполнительного листа ФС 047588820 от 11.04.2025 по делу №А05-2263/2023 в пользу общества с ограниченной ответсвенностью «ТГК- 2 Энергосбыт», в том числе:                                                                                                                                        – оплата неустойки в размере 1 317, 69;
– возмещение судебных издержек в размере 151,20;
– возмещение расходов по уплате государственной пошлины в размере 2 000,00.
</t>
  </si>
  <si>
    <t>№277-р от 18.06.2025</t>
  </si>
  <si>
    <t>№154-р от 10.04.2025 (внесение изменений №292-р от 30.06.2025)</t>
  </si>
  <si>
    <t>1.2. на оплату исполнительного листа ФС 041189480 от 13.05.2025 по делу №2а-1725/2024 в пользу Валеренко А.А. возмещение судебных расходов.</t>
  </si>
  <si>
    <t>на оказание материальной помощи по погребению участников СВО (Шишмаков В.В.).</t>
  </si>
  <si>
    <t>на оплату исполнительного листа ФС № 047589120 от 16.04.2025 по делу № А05-8083/2024 от 12.12.2024 в пользу ООО «Трест Сервис» с возмещением расходов по уплате государственной пошлины.</t>
  </si>
  <si>
    <t>1.2. на оплату исполнительного листа ФС № 041189018 от 05.02.2025 по делу № 2-137/2024 от 14.11.2024 в пользу садоводческого товарищества «Малодвинское» на оплату судебных расходов.</t>
  </si>
  <si>
    <t>на исполнение требований постановления об обращении взыскания на дебиторскую задолженность от 04.03.2025, выданного Специализированного отделения судебных приставов по Архангельской области и Ненецкому автономному округу Главного межрегионального (специализированного) управления Федеральной службы судебных приставов, решения Арбитражного суда Архангельской области по делу № А05-11638/2024 от 19.12.2024 в пользу ООО «Уютсервис».</t>
  </si>
  <si>
    <t>1.2. 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1 ст. 17.15 Кодекса Российской Федерации об административных правонарушениях от 27.01.2025 № 55, № 56, от 29.01.2025 № 81, № 213 от 05.02.2025 № 161, от 06.02.2025 № 246, № 248, № 249, № 250, № 251 вынесенного заместителем начальника отделения судебных приставов по Архангельской области и Ненецкому автономному округу ГМУ ФСС России.</t>
  </si>
  <si>
    <t>1.1.  для оказания материальной помощи пострадавшим от пожара, произошедшего, 03 февраля 2025 г. по адресу: Котласский район, д. Куимиха, ул. Центральная, д. 50 кв. 1. (заявления Карелина Н.Б., Карелиной Г.Н. от 19.02.2025 б/н).</t>
  </si>
  <si>
    <t>для оказания материальной помощи пострадавшему от пожара, произошедшего, 03 февраля 2025 г. по адресу: Котласский район, д. Куимиха, ул. Центральная, д. 50 кв. 2 (заявление Тулубенской И.С. от 05.02.2025 б/н).</t>
  </si>
  <si>
    <t>на оплату услуг по проведению эвакуации людей из лесного массива Котласского района: Христофорова пустынь.</t>
  </si>
  <si>
    <t xml:space="preserve">на оплату исполнительного листа ФС № 045634603 от 18.04.2024 по делу № А05-13023/2023 от 30.01.2024 в пользу ПАО «Россети Северо-Запад» в размере 5 350,00 в том числе:
оплата неустойки в размере 3 283,95;
возмещение расходов по уплате государственной пошлины в размере 2 000,00;
возмещение судебных издержек в размере 66,50 .
</t>
  </si>
  <si>
    <t>на оплату административного штрафа за совершение административного правонарушения, согласно постановлению по делу об административном правонарушении, предусмотренном ч. 1 ст. 17.15 Кодекса Российской Федерации об административных правонарушениях от 16.12.2024 № 2343, вынесенного заместителем начальника отделения судебных приставов по Архангельской области и Ненецкому автономному округу ГМУ ФСС России.</t>
  </si>
  <si>
    <t xml:space="preserve">на оплату исполнительного листа ФС № 047586055 от 09.01.2025 по делу № А05-12885/2024 от 26.11.2024 в пользу ООО «Алеун» с возмещением расходов по уплате государственной пошлины.
</t>
  </si>
  <si>
    <t>для организации аварийно-восстановительных работ (на осуществление работ капитального характера) на  участке внутридомовой  сети теплоснабжения  многоквартирного дома по адресу: Архангельская область, Котласский муниципальный округ, город Сольвычегодск, ул. Ленина, д.25.</t>
  </si>
  <si>
    <t>для оплаты МОУ «Приводинская СОШ» административного штрафа по постановлению № 1 от 14.03.2025, по делу об административном правонарушении, предусмотренном ч. 3 ст. 17.14 Кодекса Российской Федерации об административных правонарушениях.</t>
  </si>
  <si>
    <t xml:space="preserve"> на оказание материальной помощи по погребению участников СВО (Казакевич В.Ю.).</t>
  </si>
  <si>
    <t>на оказание материальной помощи по погребению участников СВО (Черняк Ю.П.).</t>
  </si>
  <si>
    <t>на оказание материальной помощи по погребению участников СВО (Николаев А.А.).</t>
  </si>
  <si>
    <t>на оказание материальной помощи по погребению участников СВО (Ломтев М.Ю.).</t>
  </si>
  <si>
    <t xml:space="preserve"> на оказание материальной помощи по погребению участников СВО (Неронов А.А.).</t>
  </si>
  <si>
    <t xml:space="preserve"> на оказание материальной помощи по погребению участников СВО (Самодуров О.Е.).</t>
  </si>
  <si>
    <t xml:space="preserve"> на оказание материальной помощи по погребению участников СВО (Некрасов А.Н.)</t>
  </si>
  <si>
    <t xml:space="preserve"> на оказание материальной помощи по погребению участников СВО (Мишкой Д.В.).</t>
  </si>
  <si>
    <t xml:space="preserve"> на оказание материальной помощи по погребению участников СВО (Неронов С.А.).</t>
  </si>
  <si>
    <t>на оказание материальной помощи по погребению участников СВО (Лучников А.Н.).</t>
  </si>
  <si>
    <t>№298-р от 04.07.2025</t>
  </si>
  <si>
    <t>№313-р от 11.07.2025</t>
  </si>
  <si>
    <t>№309-р от 10.07.2025</t>
  </si>
  <si>
    <t>№322-р от 16.07.2025</t>
  </si>
  <si>
    <t xml:space="preserve">на возмещение расходов по уплате государственной пошлины в пользу ООО «ТГК-2 Энергосбыт» по исполнительному листу ФС 047590579 от 16.05.2025.
</t>
  </si>
  <si>
    <t>№333-р от 21.07.2025</t>
  </si>
  <si>
    <t>№349-р от 30.07.2025</t>
  </si>
  <si>
    <t>на оплату услуг в проведении аварийно-спасательных и других неотложных работ на месте дорожно–транспортного происшествия на 465 км на федеральной трассы Чекшино–Тотьма–Котлас–Куратово.</t>
  </si>
  <si>
    <t>№356-р от 01.08.2025</t>
  </si>
  <si>
    <t>для исполнения решения Котласского городского суда Архангельской области от 06.06.2025 дело № 090/2025(2-513/2025).</t>
  </si>
  <si>
    <t>№366-р от 07.08.2025</t>
  </si>
  <si>
    <t>№372-р от 12.08.2025</t>
  </si>
  <si>
    <t xml:space="preserve">области на оплату исполнительного листа от 17.07.2025  ФС 051200961 по делу от 06.06.2025 № А05-115709/2024, в т.ч.:
– на возмещение расходов по уплате государственной пошлины в размере 5 515,00;
– на уплату пеней в размере 17 743,54.
</t>
  </si>
  <si>
    <t>№376-р от 14.08.2025</t>
  </si>
  <si>
    <t xml:space="preserve">для перечисления субсидии на иные цели МОУ «Приводинская СОШ» на оплату государственной пошлины в размере 6 000,00, в т.ч.: 
–  на оплату исполнительного листа ФС 041189656 от 17.06.2025 
по делу № 2–769/2025 от 06.05.2025 в размере 3 000,00;
–  на оплату исполнительного листа ФС 041189655 от 17.06.2025 
по делу № 2–770/2025 от 06.05.2025 в размере 3 000,00.
</t>
  </si>
  <si>
    <t>№382-р от 15.08.2025</t>
  </si>
  <si>
    <t>на оказание материальной помощи по погребению участников СВО ( Школдин О.Ф.).</t>
  </si>
  <si>
    <t>№384-р от 19.08.2025</t>
  </si>
  <si>
    <t xml:space="preserve">на оплату исполнительного листа от 12.08.2025 
ФС № 032298500 по делу от 29.07.2025 № 3а–164/2025 
</t>
  </si>
  <si>
    <t>на оказание материальной помощи по погребению участников СВО (Данильченко С.А.).</t>
  </si>
  <si>
    <t xml:space="preserve">на оплату административного штрафа за нарушение требований пожарной безопасности по решению Котласского городского суда Архангельской области от 01.07.2025 по делу 12-80/2025 согласно постановлению о назначении административного наказания 
№ 2505-29-509-00060/7/1 от 29.05.2025, вынесенному заместителем главного государственного инспектора г. Котласа и Котласского района Архангельской области по пожарному надзору.
</t>
  </si>
  <si>
    <t xml:space="preserve">1.4. на оплату исполнительного листа ФС № 047585985 от 28.12.2024 по делу №А05-1462/2024 (возмещение судебных расходов) в пользу ООО «Дом-Сервис Сольвычегодск». </t>
  </si>
  <si>
    <t xml:space="preserve">1.1. на оплату исполнительного листа ФС № 041189197 от 04.03.2025 по делу № 2-2127/2024 от 25.09.2024 в пользу Шенина Андрея Юрьевича                                                    – возмещение ущерба в размере 135 200,00;
– расходы на составление экспертного заключения в размере 7 000,00;
– расходы на оплату услуг представителя в размере 11 000,00;
– судебные расходы, связанные с оплатой гос. пошлины в размере 3 904,00.
</t>
  </si>
  <si>
    <t xml:space="preserve">1. 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1 ст. 17.15 Кодекса Российской Федерации об административных правонарушениях в размере 60 000,00, в т.ч.:
1.1. по постановлению по делу об административном правонарушении № 1333 от 30.05.2025 в размере 30 000,00;
1.2. по постановлению по делу об административном правонарушении № 1727 от 29.05.2025 в размере 30 000,00;                                                                                                 2. на оплату административного штрафа за совершение административного правонарушения, согласно постановлению по делу об административном правонарушении, предусмотренном ч. 2 ст. 17.15 Кодекса Российской Федерации об административных правонарушениях № 1748 
от 29.05.2025 в размере 50 000,00;                                                                                           3. на оплату исполнительского сбора по исполнительному производству неимущественного характера и установлении нового срока исполнения № 29034/22/66357 от 22.12.2022, выданного Отделением судебных приставов по Котласу и Котласскому району в размере 50 000,00.
</t>
  </si>
  <si>
    <t xml:space="preserve">за совершение административных правонарушений в т.ч.:
– на оплату исполнительного листа от 08.10.2024г. ФС 038964479 в размере                     4 300,00;
– на оплату исполнительного листа от 17.07.2025г. ФС 051200960 в размере                   18 915,75;
</t>
  </si>
  <si>
    <t xml:space="preserve">в пользу индивидуального предпринимателя Чегаевой Е.П. на возмещение судебных расходов, в том числе: 
1. на оплату исполнительного листа ФС 047589504 от 14.032025 по делу № А05-11910/2024 в размере 10 000 ,00;
2. на оплату исполнительного листа ФС 047589681 от 09.04.2025 по делу № А05-11911/2024 в размере 7 000,00.
</t>
  </si>
  <si>
    <t xml:space="preserve">на оплату исполнительного листа ФС № 032298471 от 27.06.2025 по делу № 3а–147/2025 от 25.06.2025 в пользу Новиковой К.С., в т.ч.:
1. на оплату компенсации за нарушение права на исполнение судебного акта в разумный срок в размере 25 000,00;                                                                                                             2. на возврат государственной пошлины в размере 300,00.
</t>
  </si>
  <si>
    <t xml:space="preserve">
1. на оплату исполнительного листа ФС 051201494 от 05.08.2025 по делу №А05-1903/2025 в пользу общества с ограниченной ответственностью «ТГК- 2 Энергосбыт» на возмещение судебных расходов по уплате государственной пошлины в размере 10 000,00; 2. на оплату исполнительного листа ФС 051200894 от 15.07.2025 
по делу №А05-13622/2024 в пользу общества с ограниченной ответственностью  «Конструктивные Решения» о возмещение судебных издержек в размере 10 000,00.
</t>
  </si>
  <si>
    <t>№428-р от 15.09.2025</t>
  </si>
  <si>
    <t>№424-р от 11.09.2025</t>
  </si>
  <si>
    <t>на оказание материальной помощи по погребению участников СВО ( Тухтасимов С.А.).</t>
  </si>
  <si>
    <t>№425-р от 11.09.2025</t>
  </si>
  <si>
    <t>на оказание материальной помощи по погребению участников СВО ( Крюков К.Л.).</t>
  </si>
  <si>
    <t>№432-р от 16.09.2025</t>
  </si>
  <si>
    <t>на оплату услуг в проведении поисково-спасательных работ в лесу в районе деревни Сазониха Котласского муниципального округа Архангельской области по розыску гражданина Доровицина С.В., 08.05.1950 г.р.</t>
  </si>
  <si>
    <t>№436-р от 17.09.2025</t>
  </si>
  <si>
    <t>на оплату услуг в проведении аварийно–спасательных и других неотложных работ на месте дорожно–транспортного происшествия на 484 км федеральной трассы Чекшино–Тотьма–Котлас–Куратово в районе д. Коряжемка.</t>
  </si>
  <si>
    <t xml:space="preserve">1. 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1 ст. 17.15 Кодекса Российской Федерации об административных правонарушениях по постановлению по делу об административном правонарушении № 1322 от 15.05.2025 в размере 30 000,00 копеек;                                                                                                                                           2. 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2 ст. 17.15 Кодекса Российской Федерации об административных правонарушениях по постановлению по делу об административном правонарушении № 1261 от 10.04.2025в размере 50 000,00 копеек </t>
  </si>
  <si>
    <t xml:space="preserve">на оказание транспортных услуг маломерного судна (моторная лодка).
</t>
  </si>
  <si>
    <t xml:space="preserve">на перечисление субсидии на иные цели МОУ «Приводинская СОШ» с целью оплаты исполнительного листа ФС 038964182 от 12.08.2025 по делу № 2–1490/2025 от 03.07.2025 оплата государственной пошлины в размере 3 000,00  </t>
  </si>
  <si>
    <t xml:space="preserve">на оплату административного штрафа за нарушение требований пожарной безопасности по решениям Котласского городского суда Архангельской области в размере 300 000,00, в том числе:
1.  от 09.09.2025 по делу 12–104/2025 согласно постановлению о назначении административного наказания № 2507–29–509–00060/7/1 от 18.07.2025, вынесенному заместителем главного государственного инспектора г. Котласа и Котласского района Архангельской области по пожарному надзору в размере 150 000,00;
2.  от 09.09.2025 по делу 12–105/2025 согласно постановлению о назначении административного наказания № 2507–29–509–00067/7/1 от 18.07.2025, вынесенному заместителем главного государственного инспектора г. Котласа и Котласского района Архангельской области по пожарному надзору в размере 150 000,00 
</t>
  </si>
  <si>
    <t>№439-р от 22.09.2025</t>
  </si>
  <si>
    <t>1.3. на оплату исполнительского сбора по исполнительному производству неимущественного характера и установление нового срока исполнения от 09.11.2024 № 29034/22/559457, от 18.11.2024 № 29034/22/583832, от 22.11.2024 № 98029/24/202309.</t>
  </si>
  <si>
    <t>на оплату исполнительного листа ФС № 047587138 от 11.02.2025 по делу № А05-13177/2023 от 22.10.2024 в пользу ООО «Дом-Сервис Сольвычегодск».</t>
  </si>
  <si>
    <t>за 9 месяцев 2025 год</t>
  </si>
  <si>
    <t xml:space="preserve">1.5. на оплату исполнительного листа ФС № 041188870 от 22.01.2025 по делу № 2-2573/2024 в пользу ПАО «Сбербанк России», в том числе:
— задолженность по договору кредитной карты в размере 18 578 рублей 57 копеек;
— уплата государственной пошлины в размере 663 рубля 89 копеек в пределах стоимости наследственного имущества, оставшегося после смерти Говоровой Е.Г.
</t>
  </si>
  <si>
    <t xml:space="preserve">1.6. на оплату исполнительного листа ФС № 041188869 от 22.01.2025 по делу № 2-2573/2024 в пользу ПАО «Сбербанк России», в том числе:
— задолженность по договору кредитной карты в размере 99 рублей 39 копеек;
— уплата государственной пошлины в размере 3 рубля 75 копеек в пределах стоимости наследственного имущества, оставшегося после смерти Говоровой Е.Г.
</t>
  </si>
  <si>
    <t xml:space="preserve">1. на оплату исполнительного листа Котласского городского суда Архангельской области от 06.06.2025 № 2-513/2025 (13-909/2025) на возмещение судебных расходов в размере 10 000,00;
2. на оплату исполнительного листа Котласского городского суда Архангельской области от 09.07.2025 № 2-546/2025 на расходы по оплате услуг представителя в размере 10 000,00;
3. на оплату исполнительного листа Котласского городского суда Архангельской области от 09.04.2025 № 2-546/2025 в размере 25 000,00, в том числе:
– на компенсацию морального вреда, в пользу несовершеннолетнего в размере 15 000,00;
– на компенсацию морального вреда, в пользу законного представителя несовершеннолетнего в размере 5 000,00;
– на расходы по оплате услуг представителя в размере 5 000,00.
</t>
  </si>
  <si>
    <t>Примеча ние *</t>
  </si>
</sst>
</file>

<file path=xl/styles.xml><?xml version="1.0" encoding="utf-8"?>
<styleSheet xmlns="http://schemas.openxmlformats.org/spreadsheetml/2006/main">
  <numFmts count="2">
    <numFmt numFmtId="164" formatCode="#,##0.00_р_.;[Red]#,##0.00_р_."/>
    <numFmt numFmtId="165" formatCode="000000"/>
  </numFmts>
  <fonts count="25">
    <font>
      <sz val="10"/>
      <name val="Arial Cyr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i/>
      <sz val="14"/>
      <name val="Arial Cyr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"/>
      <family val="2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Arial Cyr"/>
      <charset val="204"/>
    </font>
    <font>
      <sz val="14"/>
      <color rgb="FFFF000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138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4" fillId="2" borderId="0" xfId="0" applyFont="1" applyFill="1"/>
    <xf numFmtId="0" fontId="5" fillId="0" borderId="0" xfId="0" applyFont="1" applyBorder="1" applyAlignment="1"/>
    <xf numFmtId="0" fontId="7" fillId="3" borderId="1" xfId="0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14" fontId="5" fillId="0" borderId="0" xfId="0" applyNumberFormat="1" applyFont="1" applyBorder="1" applyAlignment="1">
      <alignment horizontal="left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4" borderId="5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4" fontId="3" fillId="0" borderId="0" xfId="0" applyNumberFormat="1" applyFont="1" applyFill="1" applyBorder="1" applyAlignment="1"/>
    <xf numFmtId="0" fontId="3" fillId="0" borderId="0" xfId="0" applyFont="1" applyBorder="1" applyAlignment="1"/>
    <xf numFmtId="0" fontId="10" fillId="0" borderId="0" xfId="0" applyFont="1" applyBorder="1" applyAlignment="1"/>
    <xf numFmtId="4" fontId="5" fillId="0" borderId="0" xfId="0" applyNumberFormat="1" applyFont="1" applyBorder="1" applyAlignment="1"/>
    <xf numFmtId="0" fontId="2" fillId="4" borderId="8" xfId="0" applyFont="1" applyFill="1" applyBorder="1" applyAlignment="1">
      <alignment horizont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13" fillId="4" borderId="0" xfId="0" applyFont="1" applyFill="1"/>
    <xf numFmtId="0" fontId="14" fillId="2" borderId="0" xfId="0" applyFont="1" applyFill="1"/>
    <xf numFmtId="49" fontId="6" fillId="0" borderId="14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wrapText="1"/>
    </xf>
    <xf numFmtId="0" fontId="14" fillId="2" borderId="0" xfId="0" applyFont="1" applyFill="1" applyAlignment="1">
      <alignment horizontal="center"/>
    </xf>
    <xf numFmtId="0" fontId="16" fillId="2" borderId="0" xfId="0" applyFont="1" applyFill="1"/>
    <xf numFmtId="0" fontId="8" fillId="4" borderId="18" xfId="0" applyFont="1" applyFill="1" applyBorder="1" applyAlignment="1">
      <alignment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4" fontId="10" fillId="4" borderId="1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center" vertical="top"/>
    </xf>
    <xf numFmtId="0" fontId="15" fillId="2" borderId="23" xfId="0" applyFont="1" applyFill="1" applyBorder="1" applyAlignment="1">
      <alignment horizontal="center" wrapText="1"/>
    </xf>
    <xf numFmtId="4" fontId="12" fillId="4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0" fontId="2" fillId="4" borderId="7" xfId="0" applyNumberFormat="1" applyFont="1" applyFill="1" applyBorder="1" applyAlignment="1">
      <alignment horizontal="center" vertical="center" wrapText="1"/>
    </xf>
    <xf numFmtId="0" fontId="2" fillId="4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/>
    <xf numFmtId="0" fontId="14" fillId="2" borderId="0" xfId="0" applyFont="1" applyFill="1" applyAlignment="1">
      <alignment wrapText="1"/>
    </xf>
    <xf numFmtId="49" fontId="2" fillId="4" borderId="5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/>
    <xf numFmtId="0" fontId="5" fillId="0" borderId="5" xfId="0" applyFont="1" applyBorder="1" applyAlignment="1"/>
    <xf numFmtId="49" fontId="2" fillId="0" borderId="3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4" fontId="19" fillId="0" borderId="30" xfId="1" applyNumberFormat="1" applyFont="1" applyBorder="1" applyAlignment="1">
      <alignment horizontal="right" vertical="top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0" fillId="0" borderId="0" xfId="0" applyFont="1"/>
    <xf numFmtId="0" fontId="22" fillId="0" borderId="0" xfId="0" applyFont="1"/>
    <xf numFmtId="0" fontId="20" fillId="4" borderId="0" xfId="0" applyFont="1" applyFill="1" applyAlignment="1">
      <alignment horizontal="center"/>
    </xf>
    <xf numFmtId="0" fontId="20" fillId="4" borderId="0" xfId="0" applyFont="1" applyFill="1"/>
    <xf numFmtId="0" fontId="20" fillId="2" borderId="0" xfId="0" applyFont="1" applyFill="1"/>
    <xf numFmtId="0" fontId="21" fillId="4" borderId="0" xfId="0" applyFont="1" applyFill="1"/>
    <xf numFmtId="0" fontId="23" fillId="2" borderId="0" xfId="0" applyFont="1" applyFill="1"/>
    <xf numFmtId="0" fontId="23" fillId="2" borderId="0" xfId="0" applyFont="1" applyFill="1" applyAlignment="1">
      <alignment horizontal="center"/>
    </xf>
    <xf numFmtId="0" fontId="24" fillId="2" borderId="0" xfId="0" applyFont="1" applyFill="1"/>
    <xf numFmtId="0" fontId="20" fillId="2" borderId="0" xfId="0" applyFont="1" applyFill="1" applyBorder="1"/>
    <xf numFmtId="0" fontId="2" fillId="4" borderId="13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8" xfId="0" applyFont="1" applyBorder="1" applyAlignment="1">
      <alignment horizontal="center"/>
    </xf>
    <xf numFmtId="0" fontId="5" fillId="0" borderId="24" xfId="0" applyFont="1" applyBorder="1" applyAlignment="1">
      <alignment horizontal="center" vertical="top"/>
    </xf>
    <xf numFmtId="0" fontId="10" fillId="6" borderId="21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 wrapText="1"/>
    </xf>
    <xf numFmtId="0" fontId="10" fillId="8" borderId="18" xfId="0" applyFont="1" applyFill="1" applyBorder="1" applyAlignment="1">
      <alignment horizontal="center" vertical="center" wrapText="1"/>
    </xf>
    <xf numFmtId="0" fontId="10" fillId="8" borderId="1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Fill="1" applyBorder="1" applyAlignment="1">
      <alignment horizontal="center" vertical="center" wrapText="1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4" borderId="27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8" xfId="0" applyFont="1" applyBorder="1" applyAlignment="1">
      <alignment horizontal="center" wrapText="1"/>
    </xf>
    <xf numFmtId="0" fontId="17" fillId="0" borderId="8" xfId="0" applyFont="1" applyBorder="1" applyAlignment="1">
      <alignment horizontal="center"/>
    </xf>
  </cellXfs>
  <cellStyles count="2">
    <cellStyle name="Обычный" xfId="0" builtinId="0"/>
    <cellStyle name="Обычный_за 2 кв.2025г.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4"/>
  <sheetViews>
    <sheetView tabSelected="1" view="pageBreakPreview" topLeftCell="A71" zoomScale="84" zoomScaleNormal="100" zoomScaleSheetLayoutView="84" workbookViewId="0">
      <selection activeCell="B12" sqref="B12"/>
    </sheetView>
  </sheetViews>
  <sheetFormatPr defaultRowHeight="12.75"/>
  <cols>
    <col min="1" max="1" width="12.42578125" customWidth="1"/>
    <col min="2" max="2" width="78.140625" customWidth="1"/>
    <col min="3" max="3" width="17.140625" customWidth="1"/>
    <col min="4" max="4" width="17" customWidth="1"/>
    <col min="5" max="5" width="17.140625" customWidth="1"/>
    <col min="6" max="6" width="11.140625" hidden="1" customWidth="1"/>
    <col min="7" max="7" width="14.7109375" customWidth="1"/>
    <col min="8" max="8" width="8.7109375" customWidth="1"/>
    <col min="9" max="9" width="9.140625" style="88"/>
  </cols>
  <sheetData>
    <row r="1" spans="1:9" ht="6" hidden="1" customHeight="1"/>
    <row r="2" spans="1:9" ht="51.75" customHeight="1">
      <c r="A2" s="51"/>
      <c r="B2" s="51"/>
      <c r="C2" s="51"/>
      <c r="D2" s="51"/>
      <c r="E2" s="102" t="s">
        <v>25</v>
      </c>
      <c r="F2" s="102"/>
      <c r="G2" s="102"/>
      <c r="H2" s="102"/>
    </row>
    <row r="3" spans="1:9" ht="33" customHeight="1">
      <c r="A3" s="103" t="s">
        <v>4</v>
      </c>
      <c r="B3" s="103"/>
      <c r="C3" s="103"/>
      <c r="D3" s="103"/>
      <c r="E3" s="103"/>
      <c r="F3" s="103"/>
      <c r="G3" s="103"/>
      <c r="H3" s="103"/>
    </row>
    <row r="4" spans="1:9" ht="3.2" customHeight="1">
      <c r="A4" s="103"/>
      <c r="B4" s="103"/>
      <c r="C4" s="103"/>
      <c r="D4" s="103"/>
      <c r="E4" s="103"/>
      <c r="F4" s="103"/>
      <c r="G4" s="103"/>
      <c r="H4" s="103"/>
    </row>
    <row r="5" spans="1:9" ht="18.75" customHeight="1">
      <c r="A5" s="104" t="s">
        <v>127</v>
      </c>
      <c r="B5" s="104"/>
      <c r="C5" s="104"/>
      <c r="D5" s="104"/>
      <c r="E5" s="104"/>
      <c r="F5" s="104"/>
      <c r="G5" s="104"/>
      <c r="H5" s="104"/>
    </row>
    <row r="6" spans="1:9" ht="3.75" hidden="1" customHeight="1" thickBot="1"/>
    <row r="7" spans="1:9" s="52" customFormat="1" ht="18" customHeight="1">
      <c r="B7" s="105" t="s">
        <v>26</v>
      </c>
      <c r="C7" s="105"/>
      <c r="D7" s="105"/>
      <c r="E7" s="105"/>
      <c r="F7" s="105"/>
      <c r="G7" s="105"/>
      <c r="I7" s="89"/>
    </row>
    <row r="8" spans="1:9" s="52" customFormat="1" ht="13.5" customHeight="1" thickBot="1">
      <c r="B8" s="106" t="s">
        <v>27</v>
      </c>
      <c r="C8" s="106"/>
      <c r="D8" s="106"/>
      <c r="E8" s="106"/>
      <c r="F8" s="106"/>
      <c r="G8" s="106"/>
      <c r="I8" s="89"/>
    </row>
    <row r="9" spans="1:9" ht="41.25" customHeight="1" thickBot="1">
      <c r="A9" s="6" t="s">
        <v>5</v>
      </c>
      <c r="B9" s="2" t="s">
        <v>6</v>
      </c>
      <c r="C9" s="3" t="s">
        <v>7</v>
      </c>
      <c r="D9" s="3" t="s">
        <v>8</v>
      </c>
      <c r="E9" s="3" t="s">
        <v>9</v>
      </c>
      <c r="F9" s="2" t="s">
        <v>0</v>
      </c>
      <c r="G9" s="3" t="s">
        <v>10</v>
      </c>
      <c r="H9" s="2" t="s">
        <v>131</v>
      </c>
    </row>
    <row r="10" spans="1:9" s="23" customFormat="1" ht="12" customHeight="1" thickBot="1">
      <c r="A10" s="43">
        <v>1</v>
      </c>
      <c r="B10" s="43">
        <v>2</v>
      </c>
      <c r="C10" s="43">
        <v>3</v>
      </c>
      <c r="D10" s="43">
        <v>4</v>
      </c>
      <c r="E10" s="43">
        <v>5</v>
      </c>
      <c r="F10" s="44"/>
      <c r="G10" s="43">
        <v>6</v>
      </c>
      <c r="H10" s="45">
        <v>7</v>
      </c>
      <c r="I10" s="90"/>
    </row>
    <row r="11" spans="1:9" s="22" customFormat="1" ht="21" customHeight="1" thickBot="1">
      <c r="A11" s="99" t="s">
        <v>11</v>
      </c>
      <c r="B11" s="100"/>
      <c r="C11" s="100"/>
      <c r="D11" s="100"/>
      <c r="E11" s="100"/>
      <c r="F11" s="100"/>
      <c r="G11" s="100"/>
      <c r="H11" s="101"/>
      <c r="I11" s="91"/>
    </row>
    <row r="12" spans="1:9" s="22" customFormat="1" ht="140.25" customHeight="1">
      <c r="A12" s="65" t="s">
        <v>45</v>
      </c>
      <c r="B12" s="50" t="s">
        <v>46</v>
      </c>
      <c r="C12" s="67">
        <v>179000</v>
      </c>
      <c r="D12" s="67">
        <f>48000+81000+50000</f>
        <v>179000</v>
      </c>
      <c r="E12" s="67">
        <f>48000+81000+50000</f>
        <v>179000</v>
      </c>
      <c r="F12" s="21"/>
      <c r="G12" s="67">
        <f t="shared" ref="G12:G18" si="0">D12-E12</f>
        <v>0</v>
      </c>
      <c r="H12" s="64"/>
      <c r="I12" s="91"/>
    </row>
    <row r="13" spans="1:9" s="22" customFormat="1" ht="61.5" customHeight="1">
      <c r="A13" s="65" t="s">
        <v>47</v>
      </c>
      <c r="B13" s="14" t="s">
        <v>72</v>
      </c>
      <c r="C13" s="7">
        <v>50000</v>
      </c>
      <c r="D13" s="7">
        <v>50000</v>
      </c>
      <c r="E13" s="7">
        <v>50000</v>
      </c>
      <c r="F13" s="15"/>
      <c r="G13" s="7">
        <f t="shared" si="0"/>
        <v>0</v>
      </c>
      <c r="H13" s="26"/>
      <c r="I13" s="91"/>
    </row>
    <row r="14" spans="1:9" s="22" customFormat="1" ht="81" customHeight="1">
      <c r="A14" s="65" t="s">
        <v>51</v>
      </c>
      <c r="B14" s="14" t="s">
        <v>53</v>
      </c>
      <c r="C14" s="7">
        <v>13000</v>
      </c>
      <c r="D14" s="7">
        <v>13000</v>
      </c>
      <c r="E14" s="7">
        <v>13000</v>
      </c>
      <c r="F14" s="13"/>
      <c r="G14" s="67">
        <f t="shared" si="0"/>
        <v>0</v>
      </c>
      <c r="H14" s="11"/>
      <c r="I14" s="91"/>
    </row>
    <row r="15" spans="1:9" s="22" customFormat="1" ht="85.5" customHeight="1">
      <c r="A15" s="73" t="s">
        <v>88</v>
      </c>
      <c r="B15" s="14" t="s">
        <v>97</v>
      </c>
      <c r="C15" s="7">
        <v>6000</v>
      </c>
      <c r="D15" s="7">
        <v>6000</v>
      </c>
      <c r="E15" s="7">
        <v>6000</v>
      </c>
      <c r="F15" s="13"/>
      <c r="G15" s="75">
        <f t="shared" si="0"/>
        <v>0</v>
      </c>
      <c r="H15" s="11"/>
      <c r="I15" s="91"/>
    </row>
    <row r="16" spans="1:9" s="22" customFormat="1" ht="48" customHeight="1">
      <c r="A16" s="73" t="s">
        <v>93</v>
      </c>
      <c r="B16" s="14" t="s">
        <v>92</v>
      </c>
      <c r="C16" s="7">
        <v>10000</v>
      </c>
      <c r="D16" s="7">
        <v>10000</v>
      </c>
      <c r="E16" s="7">
        <v>10000</v>
      </c>
      <c r="F16" s="15"/>
      <c r="G16" s="7">
        <f t="shared" si="0"/>
        <v>0</v>
      </c>
      <c r="H16" s="26"/>
      <c r="I16" s="91"/>
    </row>
    <row r="17" spans="1:12" s="22" customFormat="1" ht="177.75" customHeight="1">
      <c r="A17" s="87" t="s">
        <v>96</v>
      </c>
      <c r="B17" s="14" t="s">
        <v>130</v>
      </c>
      <c r="C17" s="7">
        <v>45000</v>
      </c>
      <c r="D17" s="7">
        <v>45000</v>
      </c>
      <c r="E17" s="7">
        <v>45000</v>
      </c>
      <c r="F17" s="13"/>
      <c r="G17" s="77">
        <f t="shared" si="0"/>
        <v>0</v>
      </c>
      <c r="H17" s="79"/>
      <c r="I17" s="91"/>
    </row>
    <row r="18" spans="1:12" s="4" customFormat="1" ht="45" customHeight="1" thickBot="1">
      <c r="A18" s="98" t="s">
        <v>124</v>
      </c>
      <c r="B18" s="59" t="s">
        <v>122</v>
      </c>
      <c r="C18" s="85">
        <v>3000</v>
      </c>
      <c r="D18" s="85">
        <v>0</v>
      </c>
      <c r="E18" s="85">
        <v>0</v>
      </c>
      <c r="F18" s="27"/>
      <c r="G18" s="7">
        <f t="shared" si="0"/>
        <v>0</v>
      </c>
      <c r="H18" s="11"/>
      <c r="I18" s="92"/>
    </row>
    <row r="19" spans="1:12" s="22" customFormat="1" ht="22.7" customHeight="1" thickBot="1">
      <c r="A19" s="32"/>
      <c r="B19" s="32" t="s">
        <v>13</v>
      </c>
      <c r="C19" s="31">
        <f>SUM(C12:C18)</f>
        <v>306000</v>
      </c>
      <c r="D19" s="31">
        <f t="shared" ref="D19:G19" si="1">SUM(D12:D18)</f>
        <v>303000</v>
      </c>
      <c r="E19" s="31">
        <f t="shared" si="1"/>
        <v>303000</v>
      </c>
      <c r="F19" s="31">
        <f t="shared" si="1"/>
        <v>0</v>
      </c>
      <c r="G19" s="31">
        <f t="shared" si="1"/>
        <v>0</v>
      </c>
      <c r="H19" s="31"/>
      <c r="I19" s="91"/>
    </row>
    <row r="20" spans="1:12" s="22" customFormat="1" ht="23.25" customHeight="1" thickBot="1">
      <c r="A20" s="107" t="s">
        <v>12</v>
      </c>
      <c r="B20" s="108"/>
      <c r="C20" s="108"/>
      <c r="D20" s="108"/>
      <c r="E20" s="108"/>
      <c r="F20" s="108"/>
      <c r="G20" s="108"/>
      <c r="H20" s="109"/>
      <c r="I20" s="91"/>
    </row>
    <row r="21" spans="1:12" s="22" customFormat="1" ht="77.25" customHeight="1">
      <c r="A21" s="71" t="s">
        <v>85</v>
      </c>
      <c r="B21" s="47" t="s">
        <v>109</v>
      </c>
      <c r="C21" s="66">
        <v>25300</v>
      </c>
      <c r="D21" s="69">
        <v>25300</v>
      </c>
      <c r="E21" s="69">
        <v>25300</v>
      </c>
      <c r="F21" s="46"/>
      <c r="G21" s="7">
        <v>0</v>
      </c>
      <c r="H21" s="46"/>
      <c r="I21" s="91"/>
    </row>
    <row r="22" spans="1:12" s="22" customFormat="1" ht="39.75" customHeight="1" thickBot="1">
      <c r="A22" s="80" t="s">
        <v>100</v>
      </c>
      <c r="B22" s="47" t="s">
        <v>101</v>
      </c>
      <c r="C22" s="76">
        <v>12300</v>
      </c>
      <c r="D22" s="76">
        <v>12300</v>
      </c>
      <c r="E22" s="76">
        <v>12300</v>
      </c>
      <c r="F22" s="46"/>
      <c r="G22" s="7">
        <v>0</v>
      </c>
      <c r="H22" s="46"/>
      <c r="I22" s="91"/>
    </row>
    <row r="23" spans="1:12" s="22" customFormat="1" ht="27" customHeight="1" thickBot="1">
      <c r="A23" s="33"/>
      <c r="B23" s="32" t="s">
        <v>13</v>
      </c>
      <c r="C23" s="31">
        <f>SUM(C21:C22)</f>
        <v>37600</v>
      </c>
      <c r="D23" s="31">
        <f t="shared" ref="D23:E23" si="2">SUM(D21:D22)</f>
        <v>37600</v>
      </c>
      <c r="E23" s="31">
        <f t="shared" si="2"/>
        <v>37600</v>
      </c>
      <c r="F23" s="34" t="e">
        <f>SUM(#REF!)</f>
        <v>#REF!</v>
      </c>
      <c r="G23" s="31">
        <f>SUM(G21:G21)</f>
        <v>0</v>
      </c>
      <c r="H23" s="32"/>
      <c r="I23" s="91"/>
    </row>
    <row r="24" spans="1:12" s="22" customFormat="1" ht="25.5" customHeight="1" thickBot="1">
      <c r="A24" s="110" t="s">
        <v>1</v>
      </c>
      <c r="B24" s="111"/>
      <c r="C24" s="111"/>
      <c r="D24" s="111"/>
      <c r="E24" s="111"/>
      <c r="F24" s="111"/>
      <c r="G24" s="111"/>
      <c r="H24" s="112"/>
      <c r="I24" s="91"/>
    </row>
    <row r="25" spans="1:12" s="4" customFormat="1" ht="67.5" customHeight="1">
      <c r="A25" s="65" t="s">
        <v>44</v>
      </c>
      <c r="B25" s="49" t="s">
        <v>71</v>
      </c>
      <c r="C25" s="66">
        <v>65068.79</v>
      </c>
      <c r="D25" s="66">
        <v>65068.79</v>
      </c>
      <c r="E25" s="66">
        <v>65068.79</v>
      </c>
      <c r="F25" s="12"/>
      <c r="G25" s="66">
        <v>0</v>
      </c>
      <c r="H25" s="63"/>
      <c r="I25" s="92"/>
      <c r="L25" s="1"/>
    </row>
    <row r="26" spans="1:12" s="22" customFormat="1" ht="91.5" customHeight="1">
      <c r="A26" s="65" t="s">
        <v>58</v>
      </c>
      <c r="B26" s="14" t="s">
        <v>121</v>
      </c>
      <c r="C26" s="7">
        <f>144480-120920</f>
        <v>23560</v>
      </c>
      <c r="D26" s="7">
        <f>23560+22412-22412</f>
        <v>23560</v>
      </c>
      <c r="E26" s="7">
        <f>23560+22412-22412</f>
        <v>23560</v>
      </c>
      <c r="F26" s="15"/>
      <c r="G26" s="7">
        <f>D26-E26</f>
        <v>0</v>
      </c>
      <c r="H26" s="48"/>
      <c r="I26" s="91"/>
    </row>
    <row r="27" spans="1:12" s="4" customFormat="1" ht="92.25" customHeight="1">
      <c r="A27" s="65" t="s">
        <v>57</v>
      </c>
      <c r="B27" s="49" t="s">
        <v>108</v>
      </c>
      <c r="C27" s="66">
        <v>17000</v>
      </c>
      <c r="D27" s="66">
        <v>17000</v>
      </c>
      <c r="E27" s="66">
        <v>17000</v>
      </c>
      <c r="F27" s="12"/>
      <c r="G27" s="66">
        <v>0</v>
      </c>
      <c r="H27" s="63"/>
      <c r="I27" s="92"/>
      <c r="L27" s="1"/>
    </row>
    <row r="28" spans="1:12" s="4" customFormat="1" ht="38.25" customHeight="1">
      <c r="A28" s="73" t="s">
        <v>86</v>
      </c>
      <c r="B28" s="49" t="s">
        <v>87</v>
      </c>
      <c r="C28" s="74">
        <v>166</v>
      </c>
      <c r="D28" s="74">
        <v>166</v>
      </c>
      <c r="E28" s="74">
        <v>166</v>
      </c>
      <c r="F28" s="12"/>
      <c r="G28" s="74">
        <v>0</v>
      </c>
      <c r="H28" s="72"/>
      <c r="I28" s="92"/>
      <c r="L28" s="1"/>
    </row>
    <row r="29" spans="1:12" s="22" customFormat="1" ht="65.25" customHeight="1">
      <c r="A29" s="73" t="s">
        <v>94</v>
      </c>
      <c r="B29" s="14" t="s">
        <v>95</v>
      </c>
      <c r="C29" s="7">
        <f>5515+17743.54</f>
        <v>23258.54</v>
      </c>
      <c r="D29" s="7">
        <f t="shared" ref="D29:E29" si="3">5515+17743.54</f>
        <v>23258.54</v>
      </c>
      <c r="E29" s="7">
        <f t="shared" si="3"/>
        <v>23258.54</v>
      </c>
      <c r="F29" s="15"/>
      <c r="G29" s="7">
        <f>D29-E29</f>
        <v>0</v>
      </c>
      <c r="H29" s="26"/>
      <c r="I29" s="91"/>
    </row>
    <row r="30" spans="1:12" s="4" customFormat="1" ht="105" customHeight="1" thickBot="1">
      <c r="A30" s="82" t="s">
        <v>111</v>
      </c>
      <c r="B30" s="49" t="s">
        <v>110</v>
      </c>
      <c r="C30" s="83">
        <f>10000+10000</f>
        <v>20000</v>
      </c>
      <c r="D30" s="83">
        <f t="shared" ref="D30:E30" si="4">10000+10000</f>
        <v>20000</v>
      </c>
      <c r="E30" s="83">
        <f t="shared" si="4"/>
        <v>20000</v>
      </c>
      <c r="F30" s="12"/>
      <c r="G30" s="83">
        <v>0</v>
      </c>
      <c r="H30" s="81"/>
      <c r="I30" s="92"/>
      <c r="L30" s="1"/>
    </row>
    <row r="31" spans="1:12" s="24" customFormat="1" ht="33.75" customHeight="1" thickBot="1">
      <c r="A31" s="30"/>
      <c r="B31" s="32" t="s">
        <v>13</v>
      </c>
      <c r="C31" s="31">
        <f>SUM(C25:C30)</f>
        <v>149053.33000000002</v>
      </c>
      <c r="D31" s="31">
        <f t="shared" ref="D31:G31" si="5">SUM(D25:D30)</f>
        <v>149053.33000000002</v>
      </c>
      <c r="E31" s="31">
        <f t="shared" si="5"/>
        <v>149053.33000000002</v>
      </c>
      <c r="F31" s="31">
        <f t="shared" si="5"/>
        <v>0</v>
      </c>
      <c r="G31" s="31">
        <f t="shared" si="5"/>
        <v>0</v>
      </c>
      <c r="H31" s="39"/>
      <c r="I31" s="93"/>
    </row>
    <row r="32" spans="1:12" s="25" customFormat="1" ht="32.25" customHeight="1" thickBot="1">
      <c r="A32" s="113" t="s">
        <v>2</v>
      </c>
      <c r="B32" s="114"/>
      <c r="C32" s="114"/>
      <c r="D32" s="114"/>
      <c r="E32" s="114"/>
      <c r="F32" s="114"/>
      <c r="G32" s="114"/>
      <c r="H32" s="115"/>
      <c r="I32" s="94"/>
      <c r="J32" s="53"/>
    </row>
    <row r="33" spans="1:9" s="4" customFormat="1" ht="33.75" customHeight="1">
      <c r="A33" s="68" t="s">
        <v>22</v>
      </c>
      <c r="B33" s="14" t="s">
        <v>76</v>
      </c>
      <c r="C33" s="7">
        <v>60000</v>
      </c>
      <c r="D33" s="7">
        <v>60000</v>
      </c>
      <c r="E33" s="7">
        <v>60000</v>
      </c>
      <c r="F33" s="13"/>
      <c r="G33" s="7">
        <f>D33-E33</f>
        <v>0</v>
      </c>
      <c r="H33" s="26"/>
      <c r="I33" s="92"/>
    </row>
    <row r="34" spans="1:9" s="4" customFormat="1" ht="32.25" customHeight="1">
      <c r="A34" s="68" t="s">
        <v>23</v>
      </c>
      <c r="B34" s="50" t="s">
        <v>75</v>
      </c>
      <c r="C34" s="67">
        <v>60000</v>
      </c>
      <c r="D34" s="7">
        <v>60000</v>
      </c>
      <c r="E34" s="7">
        <v>60000</v>
      </c>
      <c r="F34" s="27"/>
      <c r="G34" s="7">
        <f t="shared" ref="G34:G36" si="6">D34-E34</f>
        <v>0</v>
      </c>
      <c r="H34" s="64"/>
      <c r="I34" s="92"/>
    </row>
    <row r="35" spans="1:9" s="4" customFormat="1" ht="38.25" customHeight="1">
      <c r="A35" s="68" t="s">
        <v>24</v>
      </c>
      <c r="B35" s="50" t="s">
        <v>74</v>
      </c>
      <c r="C35" s="67">
        <v>60000</v>
      </c>
      <c r="D35" s="7">
        <v>60000</v>
      </c>
      <c r="E35" s="7">
        <v>60000</v>
      </c>
      <c r="F35" s="27"/>
      <c r="G35" s="7">
        <f t="shared" si="6"/>
        <v>0</v>
      </c>
      <c r="H35" s="64"/>
      <c r="I35" s="92"/>
    </row>
    <row r="36" spans="1:9" s="22" customFormat="1" ht="89.25" customHeight="1">
      <c r="A36" s="116" t="s">
        <v>28</v>
      </c>
      <c r="B36" s="14" t="s">
        <v>69</v>
      </c>
      <c r="C36" s="7">
        <v>30000</v>
      </c>
      <c r="D36" s="119">
        <f>30000+15979+5350.45</f>
        <v>51329.45</v>
      </c>
      <c r="E36" s="119">
        <f>30000+15979+5350.45</f>
        <v>51329.45</v>
      </c>
      <c r="F36" s="15"/>
      <c r="G36" s="119">
        <f t="shared" si="6"/>
        <v>0</v>
      </c>
      <c r="H36" s="122"/>
      <c r="I36" s="91"/>
    </row>
    <row r="37" spans="1:9" s="22" customFormat="1" ht="47.25" customHeight="1">
      <c r="A37" s="117"/>
      <c r="B37" s="54" t="s">
        <v>70</v>
      </c>
      <c r="C37" s="7">
        <v>15979</v>
      </c>
      <c r="D37" s="120"/>
      <c r="E37" s="120"/>
      <c r="F37" s="15"/>
      <c r="G37" s="120"/>
      <c r="H37" s="123"/>
      <c r="I37" s="91"/>
    </row>
    <row r="38" spans="1:9" s="22" customFormat="1" ht="87" customHeight="1">
      <c r="A38" s="118"/>
      <c r="B38" s="14" t="s">
        <v>68</v>
      </c>
      <c r="C38" s="7">
        <v>5350.45</v>
      </c>
      <c r="D38" s="121"/>
      <c r="E38" s="121"/>
      <c r="F38" s="15"/>
      <c r="G38" s="121"/>
      <c r="H38" s="124"/>
      <c r="I38" s="91"/>
    </row>
    <row r="39" spans="1:9" s="4" customFormat="1" ht="32.25" customHeight="1">
      <c r="A39" s="68" t="s">
        <v>34</v>
      </c>
      <c r="B39" s="50" t="s">
        <v>73</v>
      </c>
      <c r="C39" s="67">
        <v>60000</v>
      </c>
      <c r="D39" s="7">
        <v>60000</v>
      </c>
      <c r="E39" s="7">
        <v>60000</v>
      </c>
      <c r="F39" s="27"/>
      <c r="G39" s="7">
        <f t="shared" ref="G39:G42" si="7">D39-E39</f>
        <v>0</v>
      </c>
      <c r="H39" s="64"/>
      <c r="I39" s="92"/>
    </row>
    <row r="40" spans="1:9" s="4" customFormat="1" ht="39.75" customHeight="1">
      <c r="A40" s="68" t="s">
        <v>37</v>
      </c>
      <c r="B40" s="14" t="s">
        <v>67</v>
      </c>
      <c r="C40" s="7">
        <v>6860</v>
      </c>
      <c r="D40" s="7">
        <v>6860</v>
      </c>
      <c r="E40" s="7">
        <v>6860</v>
      </c>
      <c r="F40" s="13"/>
      <c r="G40" s="7">
        <f t="shared" si="7"/>
        <v>0</v>
      </c>
      <c r="H40" s="11"/>
      <c r="I40" s="92"/>
    </row>
    <row r="41" spans="1:9" s="4" customFormat="1" ht="54" customHeight="1">
      <c r="A41" s="68" t="s">
        <v>29</v>
      </c>
      <c r="B41" s="14" t="s">
        <v>66</v>
      </c>
      <c r="C41" s="7">
        <v>5000</v>
      </c>
      <c r="D41" s="7">
        <v>5000</v>
      </c>
      <c r="E41" s="7">
        <v>5000</v>
      </c>
      <c r="F41" s="13"/>
      <c r="G41" s="7">
        <f t="shared" si="7"/>
        <v>0</v>
      </c>
      <c r="H41" s="11"/>
      <c r="I41" s="92"/>
    </row>
    <row r="42" spans="1:9" s="4" customFormat="1" ht="58.5" customHeight="1">
      <c r="A42" s="130" t="s">
        <v>30</v>
      </c>
      <c r="B42" s="14" t="s">
        <v>65</v>
      </c>
      <c r="C42" s="7">
        <v>10000</v>
      </c>
      <c r="D42" s="119">
        <f>10000+300000+150000+10000+19242.46+103.14</f>
        <v>489345.60000000003</v>
      </c>
      <c r="E42" s="119">
        <f>10000+300000+150000+10000+19242.46+103.14</f>
        <v>489345.60000000003</v>
      </c>
      <c r="F42" s="13"/>
      <c r="G42" s="119">
        <f t="shared" si="7"/>
        <v>0</v>
      </c>
      <c r="H42" s="125"/>
      <c r="I42" s="92"/>
    </row>
    <row r="43" spans="1:9" s="4" customFormat="1" ht="96.75" customHeight="1">
      <c r="A43" s="131"/>
      <c r="B43" s="14" t="s">
        <v>64</v>
      </c>
      <c r="C43" s="7">
        <v>300000</v>
      </c>
      <c r="D43" s="120"/>
      <c r="E43" s="120"/>
      <c r="F43" s="13"/>
      <c r="G43" s="120"/>
      <c r="H43" s="126"/>
      <c r="I43" s="92"/>
    </row>
    <row r="44" spans="1:9" s="4" customFormat="1" ht="51" customHeight="1">
      <c r="A44" s="131"/>
      <c r="B44" s="14" t="s">
        <v>125</v>
      </c>
      <c r="C44" s="7">
        <v>150000</v>
      </c>
      <c r="D44" s="120"/>
      <c r="E44" s="120"/>
      <c r="F44" s="13"/>
      <c r="G44" s="120"/>
      <c r="H44" s="126"/>
      <c r="I44" s="92"/>
    </row>
    <row r="45" spans="1:9" s="4" customFormat="1" ht="41.25" customHeight="1">
      <c r="A45" s="131"/>
      <c r="B45" s="57" t="s">
        <v>104</v>
      </c>
      <c r="C45" s="7">
        <v>10000</v>
      </c>
      <c r="D45" s="120"/>
      <c r="E45" s="120"/>
      <c r="F45" s="56"/>
      <c r="G45" s="120"/>
      <c r="H45" s="126"/>
      <c r="I45" s="92"/>
    </row>
    <row r="46" spans="1:9" s="4" customFormat="1" ht="77.25" customHeight="1">
      <c r="A46" s="131"/>
      <c r="B46" s="58" t="s">
        <v>128</v>
      </c>
      <c r="C46" s="7">
        <v>19242.46</v>
      </c>
      <c r="D46" s="120"/>
      <c r="E46" s="120"/>
      <c r="F46" s="55"/>
      <c r="G46" s="120"/>
      <c r="H46" s="126"/>
      <c r="I46" s="92"/>
    </row>
    <row r="47" spans="1:9" s="4" customFormat="1" ht="64.5" customHeight="1">
      <c r="A47" s="132"/>
      <c r="B47" s="61" t="s">
        <v>129</v>
      </c>
      <c r="C47" s="7">
        <v>103.14</v>
      </c>
      <c r="D47" s="121"/>
      <c r="E47" s="121"/>
      <c r="F47" s="55"/>
      <c r="G47" s="121"/>
      <c r="H47" s="127"/>
      <c r="I47" s="92"/>
    </row>
    <row r="48" spans="1:9" s="4" customFormat="1" ht="42" customHeight="1">
      <c r="A48" s="65" t="s">
        <v>31</v>
      </c>
      <c r="B48" s="59" t="s">
        <v>77</v>
      </c>
      <c r="C48" s="67">
        <v>60000</v>
      </c>
      <c r="D48" s="7">
        <v>60000</v>
      </c>
      <c r="E48" s="7">
        <v>60000</v>
      </c>
      <c r="F48" s="27"/>
      <c r="G48" s="7">
        <f t="shared" ref="G48:G52" si="8">D48-E48</f>
        <v>0</v>
      </c>
      <c r="H48" s="11"/>
      <c r="I48" s="92"/>
    </row>
    <row r="49" spans="1:9" s="4" customFormat="1" ht="39.75" customHeight="1">
      <c r="A49" s="68" t="s">
        <v>38</v>
      </c>
      <c r="B49" s="60" t="s">
        <v>126</v>
      </c>
      <c r="C49" s="7">
        <v>14637.23</v>
      </c>
      <c r="D49" s="7">
        <v>14637.23</v>
      </c>
      <c r="E49" s="7">
        <v>14637.23</v>
      </c>
      <c r="F49" s="13"/>
      <c r="G49" s="7">
        <f t="shared" si="8"/>
        <v>0</v>
      </c>
      <c r="H49" s="11"/>
      <c r="I49" s="92"/>
    </row>
    <row r="50" spans="1:9" s="4" customFormat="1" ht="36.75" customHeight="1">
      <c r="A50" s="65" t="s">
        <v>32</v>
      </c>
      <c r="B50" s="59" t="s">
        <v>78</v>
      </c>
      <c r="C50" s="67">
        <v>60000</v>
      </c>
      <c r="D50" s="7">
        <v>60000</v>
      </c>
      <c r="E50" s="7">
        <v>60000</v>
      </c>
      <c r="F50" s="27"/>
      <c r="G50" s="7">
        <f t="shared" si="8"/>
        <v>0</v>
      </c>
      <c r="H50" s="11"/>
      <c r="I50" s="92"/>
    </row>
    <row r="51" spans="1:9" s="4" customFormat="1" ht="88.5" customHeight="1">
      <c r="A51" s="65" t="s">
        <v>33</v>
      </c>
      <c r="B51" s="60" t="s">
        <v>63</v>
      </c>
      <c r="C51" s="7">
        <f>53167.26+20117.83</f>
        <v>73285.09</v>
      </c>
      <c r="D51" s="7">
        <v>0</v>
      </c>
      <c r="E51" s="7">
        <v>0</v>
      </c>
      <c r="F51" s="13"/>
      <c r="G51" s="7">
        <f t="shared" si="8"/>
        <v>0</v>
      </c>
      <c r="H51" s="11"/>
      <c r="I51" s="92"/>
    </row>
    <row r="52" spans="1:9" s="4" customFormat="1" ht="42.75" customHeight="1">
      <c r="A52" s="65" t="s">
        <v>35</v>
      </c>
      <c r="B52" s="59" t="s">
        <v>102</v>
      </c>
      <c r="C52" s="67">
        <v>60000</v>
      </c>
      <c r="D52" s="7">
        <v>60000</v>
      </c>
      <c r="E52" s="7">
        <v>60000</v>
      </c>
      <c r="F52" s="27"/>
      <c r="G52" s="7">
        <f t="shared" si="8"/>
        <v>0</v>
      </c>
      <c r="H52" s="11"/>
      <c r="I52" s="92"/>
    </row>
    <row r="53" spans="1:9" s="4" customFormat="1" ht="90.75" customHeight="1">
      <c r="A53" s="128" t="s">
        <v>36</v>
      </c>
      <c r="B53" s="60" t="s">
        <v>105</v>
      </c>
      <c r="C53" s="7">
        <v>157104</v>
      </c>
      <c r="D53" s="119">
        <f>157104+8500</f>
        <v>165604</v>
      </c>
      <c r="E53" s="119">
        <f>157104+8500</f>
        <v>165604</v>
      </c>
      <c r="F53" s="13"/>
      <c r="G53" s="119">
        <v>0</v>
      </c>
      <c r="H53" s="125"/>
      <c r="I53" s="92"/>
    </row>
    <row r="54" spans="1:9" s="4" customFormat="1" ht="52.5" customHeight="1">
      <c r="A54" s="129"/>
      <c r="B54" s="60" t="s">
        <v>62</v>
      </c>
      <c r="C54" s="7">
        <v>8500</v>
      </c>
      <c r="D54" s="121"/>
      <c r="E54" s="121"/>
      <c r="F54" s="13"/>
      <c r="G54" s="121"/>
      <c r="H54" s="127"/>
      <c r="I54" s="92"/>
    </row>
    <row r="55" spans="1:9" s="4" customFormat="1" ht="126" customHeight="1">
      <c r="A55" s="65" t="s">
        <v>39</v>
      </c>
      <c r="B55" s="60" t="s">
        <v>40</v>
      </c>
      <c r="C55" s="7">
        <f>30000+30000+30000</f>
        <v>90000</v>
      </c>
      <c r="D55" s="67">
        <f t="shared" ref="D55:E55" si="9">30000+30000+30000</f>
        <v>90000</v>
      </c>
      <c r="E55" s="67">
        <f t="shared" si="9"/>
        <v>90000</v>
      </c>
      <c r="F55" s="27"/>
      <c r="G55" s="67">
        <f t="shared" ref="G55:G68" si="10">D55-E55</f>
        <v>0</v>
      </c>
      <c r="H55" s="11"/>
      <c r="I55" s="92"/>
    </row>
    <row r="56" spans="1:9" s="4" customFormat="1" ht="66.75" customHeight="1">
      <c r="A56" s="65" t="s">
        <v>41</v>
      </c>
      <c r="B56" s="59" t="s">
        <v>79</v>
      </c>
      <c r="C56" s="67">
        <v>60000</v>
      </c>
      <c r="D56" s="7">
        <v>60000</v>
      </c>
      <c r="E56" s="7">
        <v>60000</v>
      </c>
      <c r="F56" s="27"/>
      <c r="G56" s="7">
        <f t="shared" si="10"/>
        <v>0</v>
      </c>
      <c r="H56" s="11"/>
      <c r="I56" s="92"/>
    </row>
    <row r="57" spans="1:9" s="4" customFormat="1" ht="123.75" customHeight="1">
      <c r="A57" s="65" t="s">
        <v>42</v>
      </c>
      <c r="B57" s="59" t="s">
        <v>43</v>
      </c>
      <c r="C57" s="67">
        <v>90000</v>
      </c>
      <c r="D57" s="67">
        <v>90000</v>
      </c>
      <c r="E57" s="67">
        <v>90000</v>
      </c>
      <c r="F57" s="27"/>
      <c r="G57" s="7">
        <f t="shared" si="10"/>
        <v>0</v>
      </c>
      <c r="H57" s="11"/>
      <c r="I57" s="92"/>
    </row>
    <row r="58" spans="1:9" s="4" customFormat="1" ht="340.5" customHeight="1">
      <c r="A58" s="65" t="s">
        <v>47</v>
      </c>
      <c r="B58" s="59" t="s">
        <v>48</v>
      </c>
      <c r="C58" s="67">
        <v>510000</v>
      </c>
      <c r="D58" s="67">
        <v>510000</v>
      </c>
      <c r="E58" s="67">
        <v>510000</v>
      </c>
      <c r="F58" s="27"/>
      <c r="G58" s="7">
        <f t="shared" si="10"/>
        <v>0</v>
      </c>
      <c r="H58" s="11"/>
      <c r="I58" s="92"/>
    </row>
    <row r="59" spans="1:9" s="4" customFormat="1" ht="38.25" customHeight="1">
      <c r="A59" s="65" t="s">
        <v>49</v>
      </c>
      <c r="B59" s="59" t="s">
        <v>80</v>
      </c>
      <c r="C59" s="67">
        <v>60000</v>
      </c>
      <c r="D59" s="7">
        <v>60000</v>
      </c>
      <c r="E59" s="7">
        <v>60000</v>
      </c>
      <c r="F59" s="27"/>
      <c r="G59" s="7">
        <f t="shared" si="10"/>
        <v>0</v>
      </c>
      <c r="H59" s="11"/>
      <c r="I59" s="92"/>
    </row>
    <row r="60" spans="1:9" s="4" customFormat="1" ht="42" customHeight="1">
      <c r="A60" s="65" t="s">
        <v>50</v>
      </c>
      <c r="B60" s="59" t="s">
        <v>81</v>
      </c>
      <c r="C60" s="67">
        <v>60000</v>
      </c>
      <c r="D60" s="7">
        <v>60000</v>
      </c>
      <c r="E60" s="7">
        <v>60000</v>
      </c>
      <c r="F60" s="27"/>
      <c r="G60" s="7">
        <f t="shared" si="10"/>
        <v>0</v>
      </c>
      <c r="H60" s="11"/>
      <c r="I60" s="92"/>
    </row>
    <row r="61" spans="1:9" s="4" customFormat="1" ht="129.75" customHeight="1">
      <c r="A61" s="116" t="s">
        <v>52</v>
      </c>
      <c r="B61" s="50" t="s">
        <v>120</v>
      </c>
      <c r="C61" s="67">
        <v>80000</v>
      </c>
      <c r="D61" s="67">
        <v>80000</v>
      </c>
      <c r="E61" s="67">
        <v>80000</v>
      </c>
      <c r="F61" s="27"/>
      <c r="G61" s="7">
        <f t="shared" si="10"/>
        <v>0</v>
      </c>
      <c r="H61" s="11"/>
      <c r="I61" s="92"/>
    </row>
    <row r="62" spans="1:9" s="4" customFormat="1" ht="38.25" customHeight="1">
      <c r="A62" s="118"/>
      <c r="B62" s="50" t="s">
        <v>61</v>
      </c>
      <c r="C62" s="67">
        <v>8763</v>
      </c>
      <c r="D62" s="67">
        <v>8763</v>
      </c>
      <c r="E62" s="67">
        <v>8763</v>
      </c>
      <c r="F62" s="27"/>
      <c r="G62" s="7">
        <f t="shared" si="10"/>
        <v>0</v>
      </c>
      <c r="H62" s="11"/>
      <c r="I62" s="92"/>
    </row>
    <row r="63" spans="1:9" s="4" customFormat="1" ht="27.75" customHeight="1">
      <c r="A63" s="65" t="s">
        <v>54</v>
      </c>
      <c r="B63" s="59" t="s">
        <v>82</v>
      </c>
      <c r="C63" s="67">
        <v>60000</v>
      </c>
      <c r="D63" s="7">
        <v>60000</v>
      </c>
      <c r="E63" s="7">
        <v>60000</v>
      </c>
      <c r="F63" s="27"/>
      <c r="G63" s="7">
        <f t="shared" si="10"/>
        <v>0</v>
      </c>
      <c r="H63" s="11"/>
      <c r="I63" s="92"/>
    </row>
    <row r="64" spans="1:9" s="4" customFormat="1" ht="76.5" customHeight="1">
      <c r="A64" s="116" t="s">
        <v>55</v>
      </c>
      <c r="B64" s="50" t="s">
        <v>56</v>
      </c>
      <c r="C64" s="67">
        <v>3468.89</v>
      </c>
      <c r="D64" s="67">
        <v>3468.89</v>
      </c>
      <c r="E64" s="67">
        <v>3468.89</v>
      </c>
      <c r="F64" s="27"/>
      <c r="G64" s="7">
        <f t="shared" si="10"/>
        <v>0</v>
      </c>
      <c r="H64" s="11"/>
      <c r="I64" s="92"/>
    </row>
    <row r="65" spans="1:9" s="4" customFormat="1" ht="29.25" customHeight="1">
      <c r="A65" s="118"/>
      <c r="B65" s="50" t="s">
        <v>59</v>
      </c>
      <c r="C65" s="67">
        <v>25000</v>
      </c>
      <c r="D65" s="67">
        <v>25000</v>
      </c>
      <c r="E65" s="67">
        <v>25000</v>
      </c>
      <c r="F65" s="27"/>
      <c r="G65" s="7">
        <f t="shared" si="10"/>
        <v>0</v>
      </c>
      <c r="H65" s="11"/>
      <c r="I65" s="92"/>
    </row>
    <row r="66" spans="1:9" s="4" customFormat="1" ht="27.75" customHeight="1">
      <c r="A66" s="65" t="s">
        <v>54</v>
      </c>
      <c r="B66" s="59" t="s">
        <v>60</v>
      </c>
      <c r="C66" s="67">
        <v>60000</v>
      </c>
      <c r="D66" s="7">
        <v>60000</v>
      </c>
      <c r="E66" s="7">
        <v>60000</v>
      </c>
      <c r="F66" s="27"/>
      <c r="G66" s="7">
        <f t="shared" ref="G66" si="11">D66-E66</f>
        <v>0</v>
      </c>
      <c r="H66" s="11"/>
      <c r="I66" s="92"/>
    </row>
    <row r="67" spans="1:9" s="4" customFormat="1" ht="234" customHeight="1">
      <c r="A67" s="65" t="s">
        <v>83</v>
      </c>
      <c r="B67" s="59" t="s">
        <v>106</v>
      </c>
      <c r="C67" s="67">
        <v>160000</v>
      </c>
      <c r="D67" s="67">
        <v>160000</v>
      </c>
      <c r="E67" s="67">
        <v>160000</v>
      </c>
      <c r="F67" s="27"/>
      <c r="G67" s="7">
        <f t="shared" si="10"/>
        <v>0</v>
      </c>
      <c r="H67" s="11"/>
      <c r="I67" s="92"/>
    </row>
    <row r="68" spans="1:9" s="4" customFormat="1" ht="108.75" customHeight="1">
      <c r="A68" s="71" t="s">
        <v>84</v>
      </c>
      <c r="B68" s="50" t="s">
        <v>103</v>
      </c>
      <c r="C68" s="70">
        <v>150000</v>
      </c>
      <c r="D68" s="70">
        <v>150000</v>
      </c>
      <c r="E68" s="70">
        <v>150000</v>
      </c>
      <c r="F68" s="27"/>
      <c r="G68" s="7">
        <f t="shared" si="10"/>
        <v>0</v>
      </c>
      <c r="H68" s="11"/>
      <c r="I68" s="92"/>
    </row>
    <row r="69" spans="1:9" s="4" customFormat="1" ht="56.25" customHeight="1">
      <c r="A69" s="73" t="s">
        <v>89</v>
      </c>
      <c r="B69" s="59" t="s">
        <v>90</v>
      </c>
      <c r="C69" s="75">
        <v>5503.75</v>
      </c>
      <c r="D69" s="75">
        <v>5503.75</v>
      </c>
      <c r="E69" s="75">
        <v>5503.75</v>
      </c>
      <c r="F69" s="27"/>
      <c r="G69" s="7">
        <f t="shared" ref="G69" si="12">D69-E69</f>
        <v>0</v>
      </c>
      <c r="H69" s="11"/>
      <c r="I69" s="92"/>
    </row>
    <row r="70" spans="1:9" s="4" customFormat="1" ht="54" customHeight="1">
      <c r="A70" s="73" t="s">
        <v>91</v>
      </c>
      <c r="B70" s="59" t="s">
        <v>90</v>
      </c>
      <c r="C70" s="75">
        <v>29400</v>
      </c>
      <c r="D70" s="75">
        <v>29400</v>
      </c>
      <c r="E70" s="75">
        <v>29400</v>
      </c>
      <c r="F70" s="27"/>
      <c r="G70" s="7">
        <f t="shared" ref="G70" si="13">D70-E70</f>
        <v>0</v>
      </c>
      <c r="H70" s="11"/>
      <c r="I70" s="92"/>
    </row>
    <row r="71" spans="1:9" s="22" customFormat="1" ht="72" customHeight="1">
      <c r="A71" s="73" t="s">
        <v>94</v>
      </c>
      <c r="B71" s="14" t="s">
        <v>107</v>
      </c>
      <c r="C71" s="7">
        <v>23215.75</v>
      </c>
      <c r="D71" s="7">
        <v>23215.75</v>
      </c>
      <c r="E71" s="7">
        <v>23215.75</v>
      </c>
      <c r="F71" s="15"/>
      <c r="G71" s="7">
        <f>D71-E71</f>
        <v>0</v>
      </c>
      <c r="H71" s="26"/>
      <c r="I71" s="91"/>
    </row>
    <row r="72" spans="1:9" s="4" customFormat="1" ht="39" customHeight="1">
      <c r="A72" s="82" t="s">
        <v>98</v>
      </c>
      <c r="B72" s="59" t="s">
        <v>99</v>
      </c>
      <c r="C72" s="84">
        <v>60000</v>
      </c>
      <c r="D72" s="7">
        <v>60000</v>
      </c>
      <c r="E72" s="7">
        <v>60000</v>
      </c>
      <c r="F72" s="27"/>
      <c r="G72" s="7">
        <f t="shared" ref="G72:G73" si="14">D72-E72</f>
        <v>0</v>
      </c>
      <c r="H72" s="11"/>
      <c r="I72" s="92"/>
    </row>
    <row r="73" spans="1:9" s="4" customFormat="1" ht="40.5" customHeight="1">
      <c r="A73" s="82" t="s">
        <v>112</v>
      </c>
      <c r="B73" s="59" t="s">
        <v>113</v>
      </c>
      <c r="C73" s="84">
        <v>60000</v>
      </c>
      <c r="D73" s="7">
        <v>60000</v>
      </c>
      <c r="E73" s="7">
        <v>60000</v>
      </c>
      <c r="F73" s="27"/>
      <c r="G73" s="7">
        <f t="shared" si="14"/>
        <v>0</v>
      </c>
      <c r="H73" s="11"/>
      <c r="I73" s="92"/>
    </row>
    <row r="74" spans="1:9" s="4" customFormat="1" ht="27.75" customHeight="1">
      <c r="A74" s="82" t="s">
        <v>114</v>
      </c>
      <c r="B74" s="59" t="s">
        <v>115</v>
      </c>
      <c r="C74" s="78">
        <v>60000</v>
      </c>
      <c r="D74" s="7">
        <v>60000</v>
      </c>
      <c r="E74" s="7">
        <v>60000</v>
      </c>
      <c r="F74" s="27"/>
      <c r="G74" s="7">
        <f t="shared" ref="G74:G75" si="15">D74-E74</f>
        <v>0</v>
      </c>
      <c r="H74" s="11"/>
      <c r="I74" s="92"/>
    </row>
    <row r="75" spans="1:9" s="4" customFormat="1" ht="57.75" customHeight="1">
      <c r="A75" s="82" t="s">
        <v>116</v>
      </c>
      <c r="B75" s="50" t="s">
        <v>117</v>
      </c>
      <c r="C75" s="84">
        <v>4874.75</v>
      </c>
      <c r="D75" s="84">
        <v>4874.75</v>
      </c>
      <c r="E75" s="85">
        <v>4874.75</v>
      </c>
      <c r="F75" s="27"/>
      <c r="G75" s="7">
        <f t="shared" si="15"/>
        <v>0</v>
      </c>
      <c r="H75" s="11"/>
      <c r="I75" s="92"/>
    </row>
    <row r="76" spans="1:9" s="4" customFormat="1" ht="51.75" customHeight="1">
      <c r="A76" s="86" t="s">
        <v>118</v>
      </c>
      <c r="B76" s="50" t="s">
        <v>119</v>
      </c>
      <c r="C76" s="85">
        <v>6227.1</v>
      </c>
      <c r="D76" s="85">
        <v>6227.1</v>
      </c>
      <c r="E76" s="85">
        <v>6227.1</v>
      </c>
      <c r="F76" s="27"/>
      <c r="G76" s="7">
        <f t="shared" ref="G76" si="16">D76-E76</f>
        <v>0</v>
      </c>
      <c r="H76" s="11"/>
      <c r="I76" s="92"/>
    </row>
    <row r="77" spans="1:9" s="4" customFormat="1" ht="153.75" customHeight="1" thickBot="1">
      <c r="A77" s="98" t="s">
        <v>124</v>
      </c>
      <c r="B77" s="59" t="s">
        <v>123</v>
      </c>
      <c r="C77" s="85">
        <v>300000</v>
      </c>
      <c r="D77" s="85">
        <v>300000</v>
      </c>
      <c r="E77" s="85">
        <v>300000</v>
      </c>
      <c r="F77" s="27"/>
      <c r="G77" s="7">
        <f t="shared" ref="G77" si="17">D77-E77</f>
        <v>0</v>
      </c>
      <c r="H77" s="11"/>
      <c r="I77" s="92"/>
    </row>
    <row r="78" spans="1:9" s="28" customFormat="1" ht="28.5" customHeight="1" thickBot="1">
      <c r="A78" s="32"/>
      <c r="B78" s="32" t="s">
        <v>13</v>
      </c>
      <c r="C78" s="31">
        <f>SUM(C33:C77)</f>
        <v>3192514.6100000003</v>
      </c>
      <c r="D78" s="31">
        <f t="shared" ref="D78:E78" si="18">SUM(D33:D77)</f>
        <v>3119229.5200000005</v>
      </c>
      <c r="E78" s="31">
        <f t="shared" si="18"/>
        <v>3119229.5200000005</v>
      </c>
      <c r="F78" s="31">
        <f t="shared" ref="F78" si="19">SUM(F33:F65)</f>
        <v>0</v>
      </c>
      <c r="G78" s="31">
        <f>SUM(G33:G68)</f>
        <v>0</v>
      </c>
      <c r="H78" s="42"/>
      <c r="I78" s="95"/>
    </row>
    <row r="79" spans="1:9" s="29" customFormat="1" ht="33.75" customHeight="1" thickBot="1">
      <c r="A79" s="38"/>
      <c r="B79" s="41" t="s">
        <v>14</v>
      </c>
      <c r="C79" s="40">
        <f>C19+C23+C31+C78</f>
        <v>3685167.9400000004</v>
      </c>
      <c r="D79" s="40">
        <f>D19+D23+D31+D78</f>
        <v>3608882.8500000006</v>
      </c>
      <c r="E79" s="40">
        <f t="shared" ref="E79" si="20">E19+E23+E31+E78</f>
        <v>3608882.8500000006</v>
      </c>
      <c r="F79" s="40" t="e">
        <f>F19+F23+F31+F78</f>
        <v>#REF!</v>
      </c>
      <c r="G79" s="40">
        <f>G19+G23+G31+G78</f>
        <v>0</v>
      </c>
      <c r="H79" s="40"/>
      <c r="I79" s="96"/>
    </row>
    <row r="80" spans="1:9" s="4" customFormat="1" ht="6.75" customHeight="1">
      <c r="A80" s="16"/>
      <c r="B80" s="9"/>
      <c r="C80" s="16"/>
      <c r="D80" s="16"/>
      <c r="E80" s="17"/>
      <c r="F80" s="18"/>
      <c r="G80" s="17"/>
      <c r="H80" s="9"/>
      <c r="I80" s="92"/>
    </row>
    <row r="81" spans="1:9" s="4" customFormat="1" ht="16.5" customHeight="1">
      <c r="A81" s="134" t="s">
        <v>15</v>
      </c>
      <c r="B81" s="134"/>
      <c r="C81" s="134"/>
      <c r="D81" s="134"/>
      <c r="E81" s="134"/>
      <c r="F81" s="134"/>
      <c r="G81" s="134"/>
      <c r="H81" s="134"/>
      <c r="I81" s="92"/>
    </row>
    <row r="82" spans="1:9" s="4" customFormat="1" ht="7.5" customHeight="1">
      <c r="A82" s="16"/>
      <c r="B82" s="9"/>
      <c r="C82" s="16"/>
      <c r="D82" s="16"/>
      <c r="E82" s="17"/>
      <c r="F82" s="18"/>
      <c r="G82" s="17"/>
      <c r="H82" s="9"/>
      <c r="I82" s="92"/>
    </row>
    <row r="83" spans="1:9" s="4" customFormat="1" ht="21" customHeight="1">
      <c r="A83" s="135" t="s">
        <v>3</v>
      </c>
      <c r="B83" s="135"/>
      <c r="C83" s="136"/>
      <c r="D83" s="136"/>
      <c r="E83" s="35"/>
      <c r="F83" s="19"/>
      <c r="G83" s="137" t="s">
        <v>20</v>
      </c>
      <c r="H83" s="137"/>
      <c r="I83" s="92"/>
    </row>
    <row r="84" spans="1:9" s="4" customFormat="1" ht="15" customHeight="1">
      <c r="A84" s="9"/>
      <c r="B84" s="20"/>
      <c r="C84" s="133" t="s">
        <v>16</v>
      </c>
      <c r="D84" s="133"/>
      <c r="E84" s="36"/>
      <c r="F84" s="36"/>
      <c r="G84" s="133" t="s">
        <v>17</v>
      </c>
      <c r="H84" s="133"/>
      <c r="I84" s="92"/>
    </row>
    <row r="85" spans="1:9" s="4" customFormat="1" ht="5.25" customHeight="1">
      <c r="A85" s="9"/>
      <c r="B85" s="20"/>
      <c r="C85" s="37"/>
      <c r="D85" s="37"/>
      <c r="E85" s="36"/>
      <c r="F85" s="36"/>
      <c r="G85" s="37"/>
      <c r="H85" s="37"/>
      <c r="I85" s="92"/>
    </row>
    <row r="86" spans="1:9" s="4" customFormat="1" ht="21.2" customHeight="1">
      <c r="A86" s="135" t="s">
        <v>18</v>
      </c>
      <c r="B86" s="135"/>
      <c r="C86" s="136"/>
      <c r="D86" s="136"/>
      <c r="E86" s="35"/>
      <c r="F86" s="19"/>
      <c r="G86" s="137" t="s">
        <v>21</v>
      </c>
      <c r="H86" s="137"/>
      <c r="I86" s="92"/>
    </row>
    <row r="87" spans="1:9" s="4" customFormat="1" ht="14.25" customHeight="1">
      <c r="A87" s="9"/>
      <c r="B87" s="20"/>
      <c r="C87" s="133" t="s">
        <v>16</v>
      </c>
      <c r="D87" s="133"/>
      <c r="E87" s="36"/>
      <c r="F87" s="36"/>
      <c r="G87" s="133" t="s">
        <v>17</v>
      </c>
      <c r="H87" s="133"/>
      <c r="I87" s="92"/>
    </row>
    <row r="88" spans="1:9" s="4" customFormat="1" ht="14.25" customHeight="1">
      <c r="A88" s="5" t="s">
        <v>19</v>
      </c>
      <c r="B88" s="8"/>
      <c r="C88" s="5"/>
      <c r="D88" s="5"/>
      <c r="E88" s="5"/>
      <c r="F88" s="5"/>
      <c r="G88" s="5"/>
      <c r="H88" s="8"/>
      <c r="I88" s="97"/>
    </row>
    <row r="89" spans="1:9" s="4" customFormat="1" ht="13.7" customHeight="1">
      <c r="A89" s="10"/>
      <c r="B89"/>
      <c r="C89" s="8"/>
      <c r="D89" s="8"/>
      <c r="E89" s="8"/>
      <c r="F89" s="8"/>
      <c r="G89" s="8"/>
      <c r="H89"/>
      <c r="I89" s="92"/>
    </row>
    <row r="90" spans="1:9" s="1" customFormat="1" ht="12.75" customHeight="1">
      <c r="A90"/>
      <c r="B90"/>
      <c r="C90"/>
      <c r="D90"/>
      <c r="E90"/>
      <c r="F90"/>
      <c r="G90"/>
      <c r="H90"/>
      <c r="I90" s="92"/>
    </row>
    <row r="91" spans="1:9" ht="12.75" customHeight="1"/>
    <row r="92" spans="1:9" ht="30.75" customHeight="1"/>
    <row r="93" spans="1:9" s="1" customFormat="1" ht="14.25" customHeight="1">
      <c r="A93"/>
      <c r="B93"/>
      <c r="C93" s="62"/>
      <c r="D93"/>
      <c r="E93"/>
      <c r="F93"/>
      <c r="G93"/>
      <c r="H93"/>
      <c r="I93" s="92"/>
    </row>
    <row r="94" spans="1:9" ht="7.5" customHeight="1"/>
    <row r="95" spans="1:9" ht="14.25" customHeight="1"/>
    <row r="96" spans="1:9" ht="12.75" customHeight="1"/>
    <row r="97" ht="1.5" customHeight="1"/>
    <row r="98" ht="15.75" customHeight="1"/>
    <row r="99" ht="15.75" customHeight="1"/>
    <row r="100" ht="15" customHeight="1"/>
    <row r="101" ht="14.25" customHeight="1"/>
    <row r="102" ht="15" customHeight="1"/>
    <row r="103" ht="15" customHeight="1"/>
    <row r="104" ht="12.2" customHeight="1"/>
  </sheetData>
  <mergeCells count="37">
    <mergeCell ref="C87:D87"/>
    <mergeCell ref="G87:H87"/>
    <mergeCell ref="A61:A62"/>
    <mergeCell ref="A64:A65"/>
    <mergeCell ref="A81:H81"/>
    <mergeCell ref="A83:B83"/>
    <mergeCell ref="C83:D83"/>
    <mergeCell ref="G83:H83"/>
    <mergeCell ref="C84:D84"/>
    <mergeCell ref="G84:H84"/>
    <mergeCell ref="A86:B86"/>
    <mergeCell ref="C86:D86"/>
    <mergeCell ref="G86:H86"/>
    <mergeCell ref="E42:E47"/>
    <mergeCell ref="G42:G47"/>
    <mergeCell ref="H42:H47"/>
    <mergeCell ref="A53:A54"/>
    <mergeCell ref="D53:D54"/>
    <mergeCell ref="E53:E54"/>
    <mergeCell ref="G53:G54"/>
    <mergeCell ref="H53:H54"/>
    <mergeCell ref="A42:A47"/>
    <mergeCell ref="D42:D47"/>
    <mergeCell ref="A20:H20"/>
    <mergeCell ref="A24:H24"/>
    <mergeCell ref="A32:H32"/>
    <mergeCell ref="A36:A38"/>
    <mergeCell ref="D36:D38"/>
    <mergeCell ref="E36:E38"/>
    <mergeCell ref="G36:G38"/>
    <mergeCell ref="H36:H38"/>
    <mergeCell ref="A11:H11"/>
    <mergeCell ref="E2:H2"/>
    <mergeCell ref="A3:H4"/>
    <mergeCell ref="A5:H5"/>
    <mergeCell ref="B7:G7"/>
    <mergeCell ref="B8:G8"/>
  </mergeCells>
  <pageMargins left="3.937007874015748E-2" right="3.937007874015748E-2" top="0.11811023622047245" bottom="0.11811023622047245" header="0.11811023622047245" footer="0.11811023622047245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3 кв.2025г.</vt:lpstr>
      <vt:lpstr>'за 3 кв.2025г.'!Область_печати</vt:lpstr>
    </vt:vector>
  </TitlesOfParts>
  <Company>ФЭУ администрации МО "Котласский район"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Бральнина</dc:creator>
  <cp:lastModifiedBy>Елена Юрьевна Ядрихинская</cp:lastModifiedBy>
  <cp:lastPrinted>2025-10-30T14:13:47Z</cp:lastPrinted>
  <dcterms:created xsi:type="dcterms:W3CDTF">2005-10-10T09:29:13Z</dcterms:created>
  <dcterms:modified xsi:type="dcterms:W3CDTF">2025-10-30T14:14:38Z</dcterms:modified>
</cp:coreProperties>
</file>